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3) INV-PUB-03-2017 -BPM -MODELO DE OPERACION\RESPUESTA  OBSERVACIONES  CALIFICACIONES\TRASLADO  RESPUESTA A OBSERVACIONES\"/>
    </mc:Choice>
  </mc:AlternateContent>
  <bookViews>
    <workbookView xWindow="0" yWindow="0" windowWidth="23040" windowHeight="9060" tabRatio="599"/>
  </bookViews>
  <sheets>
    <sheet name="CALIFICACION " sheetId="4" r:id="rId1"/>
    <sheet name="Hoja1" sheetId="10" state="hidden" r:id="rId2"/>
  </sheets>
  <definedNames>
    <definedName name="_xlnm.Print_Area" localSheetId="0">'CALIFICACION '!$A$2:$I$15</definedName>
    <definedName name="_xlnm.Print_Titles" localSheetId="0">'CALIFICACION '!$2:$4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4" l="1"/>
  <c r="AK18" i="10"/>
  <c r="AL18" i="10" s="1"/>
  <c r="Q18" i="10"/>
  <c r="Q19" i="10" s="1"/>
  <c r="G18" i="10"/>
  <c r="H18" i="10" s="1"/>
  <c r="AK17" i="10"/>
  <c r="AL17" i="10" s="1"/>
  <c r="G17" i="10"/>
  <c r="H17" i="10" s="1"/>
  <c r="AK16" i="10"/>
  <c r="AL16" i="10" s="1"/>
  <c r="Q16" i="10"/>
  <c r="R16" i="10" s="1"/>
  <c r="AL15" i="10"/>
  <c r="AK15" i="10"/>
  <c r="Q15" i="10"/>
  <c r="G15" i="10"/>
  <c r="H15" i="10" s="1"/>
  <c r="AK14" i="10"/>
  <c r="AL14" i="10" s="1"/>
  <c r="AA14" i="10"/>
  <c r="R14" i="10"/>
  <c r="Q14" i="10"/>
  <c r="H14" i="10"/>
  <c r="G14" i="10"/>
  <c r="AV13" i="10"/>
  <c r="AL13" i="10"/>
  <c r="AK13" i="10"/>
  <c r="AB13" i="10"/>
  <c r="AA13" i="10"/>
  <c r="Q13" i="10"/>
  <c r="G13" i="10"/>
  <c r="AU12" i="10"/>
  <c r="AU13" i="10" s="1"/>
  <c r="AK12" i="10"/>
  <c r="AL12" i="10" s="1"/>
  <c r="AA12" i="10"/>
  <c r="AB12" i="10" s="1"/>
  <c r="Q12" i="10"/>
  <c r="G12" i="10"/>
  <c r="AK11" i="10"/>
  <c r="AL11" i="10" s="1"/>
  <c r="AA11" i="10"/>
  <c r="AB11" i="10" s="1"/>
  <c r="Q11" i="10"/>
  <c r="R11" i="10" s="1"/>
  <c r="G11" i="10"/>
  <c r="H11" i="10" s="1"/>
  <c r="AV10" i="10"/>
  <c r="AU10" i="10"/>
  <c r="AK10" i="10"/>
  <c r="AL10" i="10" s="1"/>
  <c r="AA10" i="10"/>
  <c r="AB10" i="10" s="1"/>
  <c r="Q10" i="10"/>
  <c r="R10" i="10" s="1"/>
  <c r="G10" i="10"/>
  <c r="AV9" i="10"/>
  <c r="AU9" i="10"/>
  <c r="AK9" i="10"/>
  <c r="AA9" i="10"/>
  <c r="AA15" i="10" s="1"/>
  <c r="Q9" i="10"/>
  <c r="R9" i="10" s="1"/>
  <c r="G9" i="10"/>
  <c r="AU8" i="10"/>
  <c r="AK8" i="10"/>
  <c r="AL8" i="10" s="1"/>
  <c r="Q8" i="10"/>
  <c r="R8" i="10" s="1"/>
  <c r="G8" i="10"/>
  <c r="H8" i="10" s="1"/>
  <c r="AV7" i="10"/>
  <c r="AV11" i="10" s="1"/>
  <c r="AV14" i="10" s="1"/>
  <c r="AU7" i="10"/>
  <c r="AU11" i="10" s="1"/>
  <c r="AU14" i="10" s="1"/>
  <c r="AK7" i="10"/>
  <c r="AK19" i="10" s="1"/>
  <c r="AA7" i="10"/>
  <c r="AB7" i="10" s="1"/>
  <c r="AB8" i="10" s="1"/>
  <c r="Q7" i="10"/>
  <c r="R7" i="10" s="1"/>
  <c r="R17" i="10" s="1"/>
  <c r="G7" i="10"/>
  <c r="H7" i="10" s="1"/>
  <c r="H16" i="10" s="1"/>
  <c r="H19" i="10" l="1"/>
  <c r="H20" i="10" s="1"/>
  <c r="AA8" i="10"/>
  <c r="AA16" i="10" s="1"/>
  <c r="Q17" i="10"/>
  <c r="Q20" i="10" s="1"/>
  <c r="AL7" i="10"/>
  <c r="AL19" i="10" s="1"/>
  <c r="AB9" i="10"/>
  <c r="AB15" i="10" s="1"/>
  <c r="AB16" i="10" s="1"/>
  <c r="R18" i="10"/>
  <c r="R19" i="10" s="1"/>
  <c r="R20" i="10" s="1"/>
  <c r="F13" i="4" l="1"/>
</calcChain>
</file>

<file path=xl/sharedStrings.xml><?xml version="1.0" encoding="utf-8"?>
<sst xmlns="http://schemas.openxmlformats.org/spreadsheetml/2006/main" count="253" uniqueCount="157">
  <si>
    <t>CRITERIO</t>
  </si>
  <si>
    <t>MAXIMO PUNTAJE</t>
  </si>
  <si>
    <t>DESCRIPCION</t>
  </si>
  <si>
    <t>PUNTAJE</t>
  </si>
  <si>
    <t>TOTAL PUNTAJE</t>
  </si>
  <si>
    <t>UT RSM-ONE</t>
  </si>
  <si>
    <t>UT MYQ - ASSIST</t>
  </si>
  <si>
    <t>EMPRESA CONTRATANTE</t>
  </si>
  <si>
    <t>PROPONENTE</t>
  </si>
  <si>
    <t>INICIO</t>
  </si>
  <si>
    <t>TÉRMINO</t>
  </si>
  <si>
    <t>MESES VALIDADOS</t>
  </si>
  <si>
    <t>EA STRATEGY</t>
  </si>
  <si>
    <t>FOLIO</t>
  </si>
  <si>
    <t>OBSERVACIONES</t>
  </si>
  <si>
    <t>CORPARQUES</t>
  </si>
  <si>
    <t>293, 294</t>
  </si>
  <si>
    <t>AV VILLAS - 0089</t>
  </si>
  <si>
    <t>AV VILLAS - 0064</t>
  </si>
  <si>
    <t>AV VILLAS - 0151</t>
  </si>
  <si>
    <t>RSM</t>
  </si>
  <si>
    <t>SUCO</t>
  </si>
  <si>
    <t>ONE CLICK</t>
  </si>
  <si>
    <t>DECAMERON</t>
  </si>
  <si>
    <t>CLINICA DEL BOSQUE</t>
  </si>
  <si>
    <t>74-75</t>
  </si>
  <si>
    <t>CONTRALORIA GENERAL DE LA REPÚBLICA</t>
  </si>
  <si>
    <t>LA SANTE MEDICAMENTOS</t>
  </si>
  <si>
    <t>WORLD BANK GROUP</t>
  </si>
  <si>
    <t>REFICAR</t>
  </si>
  <si>
    <t>ECOPETROL</t>
  </si>
  <si>
    <t>INVERSIONES MUNDIAL</t>
  </si>
  <si>
    <t>SUPERSOCIEDADES</t>
  </si>
  <si>
    <t>UT EY - STEFANINI</t>
  </si>
  <si>
    <t>COLCIENCIAS</t>
  </si>
  <si>
    <t>ASSIST</t>
  </si>
  <si>
    <t>EY</t>
  </si>
  <si>
    <t>SDT INGENIERIA</t>
  </si>
  <si>
    <t>FUERZA AEREA COLOMBIANA</t>
  </si>
  <si>
    <t>UGPP</t>
  </si>
  <si>
    <t>TELMEX COLOMBIA</t>
  </si>
  <si>
    <t>MINISTERIO DEL INTERIOR</t>
  </si>
  <si>
    <t>FONDO DE TECNOLOGIAS DE LA INFORMACION Y LAS COMUNICACIONES</t>
  </si>
  <si>
    <t>79-80-81</t>
  </si>
  <si>
    <t>SSST</t>
  </si>
  <si>
    <t>MYQ</t>
  </si>
  <si>
    <t>15 puntos</t>
  </si>
  <si>
    <t>35 puntos</t>
  </si>
  <si>
    <t>1) Experiencia de 1 año adicional al mínimo exigido de todos los miembros del Equipo de trabajo. 15 puntos</t>
  </si>
  <si>
    <t>Experto MEGA</t>
  </si>
  <si>
    <t>Consultores BPM (2)</t>
  </si>
  <si>
    <t>1) El proponente que ofrezca una persona adicional al mínimo solicitado en el equipo de trabajo que cumpla con los requisitos de formación y experiencia para desempeñar el rol de Experto en MEGA, con lo cual obtendrá el máximo puntaje en este ítem. 15 Puntos</t>
  </si>
  <si>
    <t>2) El proponente que ofrezca dos (2) personas adicionales a lo mínimo solicitado en el equipo de trabajo que cumpla con los requisitos de formación y experiencia del rol de consultor BPM obtendrá el máximo puntaje en este item. 20 Puntos</t>
  </si>
  <si>
    <t>Líder BPM</t>
  </si>
  <si>
    <t>c) Vinculación del Consultor de Procesos BPM- Líder con la empresa Ofertante. 20 Puntos</t>
  </si>
  <si>
    <t>a) Experiencia adicional del equipo de trabajo. 15 puntos</t>
  </si>
  <si>
    <t>b) Miembros adicionales del equipo de trabajo. 35 Puntos.</t>
  </si>
  <si>
    <t>1) El proponente que acredite mínimo un (1) año de vinculación continua como Consultor Líder de procesos BPM con la empresa ofertante, obtendrá el máximo puntaje en este ítem. 20 Puntos</t>
  </si>
  <si>
    <t>UT FOGACOOP BPM (SOAIN - GLOBAL TEC.)</t>
  </si>
  <si>
    <t>EVALUACION TECNICA IPUB-03-2017: FOGACOOP está interesado en contratar una persona jurídica que preste los servicios de consultoría para diseñar el modelo de operación por procesos bajo metodología Business Process Management and notation – BPMN , lo cual el incluye diseño, modelación e implementación de los procesos y procedimientos, con los cuales será ejecutado el modelo; al igual que realizar la implementación de algunos de los procesos en las herramientas que la entidad ponga a disposición durante el proceso.</t>
  </si>
  <si>
    <t>COLPENSIONES</t>
  </si>
  <si>
    <t>BCO. PICHINCHA</t>
  </si>
  <si>
    <t>COTRAFA</t>
  </si>
  <si>
    <t>COLVISTA</t>
  </si>
  <si>
    <t>CATASTRO DISTRITAL</t>
  </si>
  <si>
    <t>92-93</t>
  </si>
  <si>
    <t>94-100</t>
  </si>
  <si>
    <t>UNIV. COOP. DE COL.</t>
  </si>
  <si>
    <t>102-103</t>
  </si>
  <si>
    <t>IQ OUTSOURCING</t>
  </si>
  <si>
    <t>CI AMERICAFLOR</t>
  </si>
  <si>
    <t>UT DATA-COEM</t>
  </si>
  <si>
    <t>GOBERNACION DEL TOLIMA</t>
  </si>
  <si>
    <t xml:space="preserve">UNIV. DE LA SALLE </t>
  </si>
  <si>
    <t>132-154</t>
  </si>
  <si>
    <t>COEM</t>
  </si>
  <si>
    <t>SENA</t>
  </si>
  <si>
    <t>ICETEX</t>
  </si>
  <si>
    <t>81-88</t>
  </si>
  <si>
    <t>61-62</t>
  </si>
  <si>
    <t>77-78</t>
  </si>
  <si>
    <t>79 a 94</t>
  </si>
  <si>
    <t>95-96</t>
  </si>
  <si>
    <t>97-98</t>
  </si>
  <si>
    <t>99 A 106</t>
  </si>
  <si>
    <t>ICONTEC - orden 221/15</t>
  </si>
  <si>
    <t>SOAIN</t>
  </si>
  <si>
    <t>20 puntos</t>
  </si>
  <si>
    <t>59-60</t>
  </si>
  <si>
    <t>Aclarado</t>
  </si>
  <si>
    <t>Aclarada</t>
  </si>
  <si>
    <t>BCO. CAJA SOCIAL - 4500043752</t>
  </si>
  <si>
    <t>No cumple experiencia exigida</t>
  </si>
  <si>
    <t>291 PROP y 112 a 119 ACL</t>
  </si>
  <si>
    <t>292 PROP Y 120 A 125 ACL</t>
  </si>
  <si>
    <t>296 PROP Y 126-190 ACL</t>
  </si>
  <si>
    <t>297 PROP Y 126-190 ACL</t>
  </si>
  <si>
    <t>SERVICIO GEOLOGICO COLOMBIANO - 533/2015</t>
  </si>
  <si>
    <t xml:space="preserve">Aclarado </t>
  </si>
  <si>
    <t>Se toma periodo que no traslapa</t>
  </si>
  <si>
    <t>No cumple experiencia exigida - No fue aclarada</t>
  </si>
  <si>
    <t xml:space="preserve">Calificación Técnica: Para ser objeto de evaluación y calificación técnica, la propuesta debe cumplir con los requisitos técnicos y condiciones mínimas establecidas en este documento, de lo contrario no será evaluada.
El criterio técnico se evaluará con un puntaje máximo de 70 puntos, siempre y cuando la propuesta cumpla las condiciones mínimas establecidas en este documento. </t>
  </si>
  <si>
    <t>El proponente ofrece 2 Consultores BPM adicionales en su equipo de trabajo.</t>
  </si>
  <si>
    <t>El Consultor líder  de procesos BPM presentado por el proponente tiene vinculación directa con SOAINT mayor a 1 año.</t>
  </si>
  <si>
    <t>ITEMS A EVALUAR</t>
  </si>
  <si>
    <t>UT FOGACOOP BPM 
(SOAIN - GLOBAL TEC.)</t>
  </si>
  <si>
    <t>UT MYQ-ASSIST</t>
  </si>
  <si>
    <t>El Consultor líder  de procesos BPM presentado por el proponente tiene vinculación directa con MYQ mayor a 1 año.</t>
  </si>
  <si>
    <t>QUIEN APORTA CERTIFICACION</t>
  </si>
  <si>
    <t>MESES DE EXPERIENCIA DEL CONTRATO</t>
  </si>
  <si>
    <t>% PARTICIPACION DEL CONTRATO O PROYECTO</t>
  </si>
  <si>
    <t>SOAIN EN UT</t>
  </si>
  <si>
    <t>BCO. CAJA SOCIAL - 4500039004</t>
  </si>
  <si>
    <t>ACL</t>
  </si>
  <si>
    <t>STEFANINI UT</t>
  </si>
  <si>
    <t>BANCO DE BOGOTA - 356-3</t>
  </si>
  <si>
    <t>Aclarado - La  certificación fue expedida  el 14/08/17</t>
  </si>
  <si>
    <t>GROWDATA</t>
  </si>
  <si>
    <t>COEM-UT</t>
  </si>
  <si>
    <t>MYQ UT</t>
  </si>
  <si>
    <t>2) Experiencia de 1 año adicional al mínimo exigido de Tres (3) de los miembros del Equipo de trabajo.  10 puntos</t>
  </si>
  <si>
    <t>SUBTOTAL EXPERIENCIA MIEMBRO ONE CLICK</t>
  </si>
  <si>
    <t>TOTAL EXPERIENCIA UT</t>
  </si>
  <si>
    <t>SUBTOTAL EXPERIENCIA MIEMBRO RSM</t>
  </si>
  <si>
    <t>SUBTOTAL EXPERIENCIA MIEMBRO EY</t>
  </si>
  <si>
    <t>SUBTOTAL EXPERIENCIA MIEMBRO STEFANINI</t>
  </si>
  <si>
    <t>SUBTOTAL EXPERIENCIA MIEMBRO ASSIST</t>
  </si>
  <si>
    <t>SUBTOTAL EXPERIENCIA MIEMBRO MYQ</t>
  </si>
  <si>
    <t>SUBTOTAL EXPERIENCIA MIEMBRO GROW DATA</t>
  </si>
  <si>
    <t>SUBTOTAL EXPERIENCIA MIEMBRO COEM</t>
  </si>
  <si>
    <t>ICA - EN UT</t>
  </si>
  <si>
    <t>MINTRABAJO - UT</t>
  </si>
  <si>
    <t>Aclarado - Se traslapa</t>
  </si>
  <si>
    <t>Aclarado - Se toma periodo que no traslapa</t>
  </si>
  <si>
    <t>64-65</t>
  </si>
  <si>
    <t>Se traslapa</t>
  </si>
  <si>
    <t>No cumple experiencia exigida - REVISAR CON FRANCISCO</t>
  </si>
  <si>
    <t>En ejecución la certificación fue dada el 23/1/18</t>
  </si>
  <si>
    <t>Aclarado - Se toma experiencia hasta la fecha de la certificación expedida  el 14/08/17</t>
  </si>
  <si>
    <t>BANCO DE BOGOTA - 356-4</t>
  </si>
  <si>
    <t>BANCO DE BOGOTA - 356-2</t>
  </si>
  <si>
    <t>Aclarado - Se traslapa - La  certificación fue expedida  el 14/08/17</t>
  </si>
  <si>
    <t>No cumple - módulo de riesgos MEGA</t>
  </si>
  <si>
    <t>Aclarado Feb 19/2018</t>
  </si>
  <si>
    <t>Aclarada Feb 12/2018- No cumple experiencia requerida y No evidencia % de participación</t>
  </si>
  <si>
    <t xml:space="preserve">Aclarada Feb 12/2018 - Se traslapa </t>
  </si>
  <si>
    <t>Aclarada Feb 12/2018 - se toma periodo que no traslapa</t>
  </si>
  <si>
    <t>Aclarada Feb 12/2018</t>
  </si>
  <si>
    <t>Aclarada Feb 12/2018 - Proponente solicita no ser tenida en cuenta.</t>
  </si>
  <si>
    <t>Aclarada Feb 9/2018</t>
  </si>
  <si>
    <t>Aclarada Marzo 7</t>
  </si>
  <si>
    <t>Aclarada Anexos 1 y 2 de respuesta del 7/3/2018 - REVISAR CON FRANCISCO los contratos remitidos en aclaración del 7 de marzo no corresponden a la certificación a aportada.</t>
  </si>
  <si>
    <t>Aclarada Anexo 3 respuesta del 7/3/2018</t>
  </si>
  <si>
    <t>Se realizaron cambios y modificaciones de los miembros del equipo de trabajo base y/o soportes presentados por éstos.</t>
  </si>
  <si>
    <t>Se realizaron cambios y modificaciones de  dos (2) de los miembros del equipo de trabajo base y/o soportes presentados por éstos.</t>
  </si>
  <si>
    <t>El consultor líder, Consultor de Gestión de Cambio y Experto en Nintex cuentan con la experiencia adicional requerida sin aclaraciones.</t>
  </si>
  <si>
    <t>El Gerente de Proyecto, el consultor líder BPM, el consultor de Gestión de Cambio y consultor BPM cuentan con la experiencia adicional requerida, sin que hayan realizado modificaciones que les afecten en las aclaraciones.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</si>
</sst>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3" xfId="0" applyFill="1" applyBorder="1" applyAlignment="1">
      <alignment horizontal="center" vertical="center" wrapText="1"/>
    </xf>
    <xf numFmtId="3" fontId="0" fillId="5" borderId="3" xfId="0" applyNumberFormat="1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4" fontId="6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5" fillId="7" borderId="3" xfId="0" applyFont="1" applyFill="1" applyBorder="1" applyAlignment="1">
      <alignment vertical="center"/>
    </xf>
    <xf numFmtId="0" fontId="5" fillId="7" borderId="3" xfId="0" applyFont="1" applyFill="1" applyBorder="1" applyAlignment="1">
      <alignment horizontal="center" vertical="center" wrapText="1"/>
    </xf>
    <xf numFmtId="14" fontId="5" fillId="7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9" fontId="6" fillId="5" borderId="3" xfId="1" applyFont="1" applyFill="1" applyBorder="1" applyAlignment="1">
      <alignment horizontal="center" vertical="center" wrapText="1"/>
    </xf>
    <xf numFmtId="9" fontId="0" fillId="5" borderId="3" xfId="1" applyFont="1" applyFill="1" applyBorder="1" applyAlignment="1">
      <alignment horizontal="center" vertical="center" wrapText="1"/>
    </xf>
    <xf numFmtId="9" fontId="6" fillId="5" borderId="9" xfId="1" applyFont="1" applyFill="1" applyBorder="1" applyAlignment="1">
      <alignment horizontal="center" vertical="center" wrapText="1"/>
    </xf>
    <xf numFmtId="9" fontId="0" fillId="5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9" borderId="3" xfId="0" applyFill="1" applyBorder="1" applyAlignment="1">
      <alignment horizontal="center" vertical="center" wrapText="1"/>
    </xf>
    <xf numFmtId="9" fontId="6" fillId="9" borderId="3" xfId="1" applyFont="1" applyFill="1" applyBorder="1" applyAlignment="1">
      <alignment horizontal="center" vertical="center" wrapText="1"/>
    </xf>
    <xf numFmtId="3" fontId="0" fillId="9" borderId="3" xfId="0" applyNumberFormat="1" applyFill="1" applyBorder="1" applyAlignment="1">
      <alignment horizontal="center" vertical="center" wrapText="1"/>
    </xf>
    <xf numFmtId="3" fontId="5" fillId="9" borderId="3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3" fontId="5" fillId="5" borderId="9" xfId="0" applyNumberFormat="1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164" fontId="0" fillId="5" borderId="0" xfId="0" applyNumberFormat="1" applyFill="1" applyBorder="1" applyAlignment="1">
      <alignment horizontal="center" vertical="center" wrapText="1"/>
    </xf>
    <xf numFmtId="0" fontId="4" fillId="0" borderId="0" xfId="0" applyFont="1" applyBorder="1"/>
    <xf numFmtId="0" fontId="4" fillId="8" borderId="3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5" fillId="9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3" fontId="8" fillId="9" borderId="3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6" fillId="8" borderId="3" xfId="0" applyNumberFormat="1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9" fontId="6" fillId="8" borderId="3" xfId="1" applyFont="1" applyFill="1" applyBorder="1" applyAlignment="1">
      <alignment horizontal="center" vertical="center" wrapText="1"/>
    </xf>
    <xf numFmtId="3" fontId="0" fillId="8" borderId="3" xfId="0" applyNumberFormat="1" applyFill="1" applyBorder="1" applyAlignment="1">
      <alignment horizontal="center" vertical="center" wrapText="1"/>
    </xf>
    <xf numFmtId="3" fontId="6" fillId="8" borderId="3" xfId="0" applyNumberFormat="1" applyFont="1" applyFill="1" applyBorder="1" applyAlignment="1">
      <alignment horizontal="center" vertical="center" wrapText="1"/>
    </xf>
    <xf numFmtId="9" fontId="6" fillId="5" borderId="0" xfId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3" fontId="0" fillId="0" borderId="0" xfId="0" applyNumberFormat="1" applyBorder="1"/>
    <xf numFmtId="0" fontId="7" fillId="0" borderId="3" xfId="0" applyFont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8" fillId="9" borderId="3" xfId="0" applyNumberFormat="1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tabSelected="1" topLeftCell="A4" zoomScale="70" zoomScaleNormal="70" workbookViewId="0">
      <selection activeCell="G13" sqref="G13"/>
    </sheetView>
  </sheetViews>
  <sheetFormatPr baseColWidth="10" defaultColWidth="20.85546875" defaultRowHeight="12.75" x14ac:dyDescent="0.2"/>
  <cols>
    <col min="1" max="1" width="2.28515625" style="62" customWidth="1"/>
    <col min="2" max="2" width="30.85546875" style="62" customWidth="1"/>
    <col min="3" max="3" width="15" style="62" customWidth="1"/>
    <col min="4" max="4" width="25.7109375" style="62" customWidth="1"/>
    <col min="5" max="5" width="30.7109375" style="62" customWidth="1"/>
    <col min="6" max="6" width="12.140625" style="62" bestFit="1" customWidth="1"/>
    <col min="7" max="7" width="30.7109375" style="62" customWidth="1"/>
    <col min="8" max="8" width="12.140625" style="62" bestFit="1" customWidth="1"/>
    <col min="9" max="9" width="30.7109375" style="62" customWidth="1"/>
    <col min="10" max="16384" width="20.85546875" style="62"/>
  </cols>
  <sheetData>
    <row r="2" spans="2:9" ht="44.45" customHeight="1" x14ac:dyDescent="0.2">
      <c r="B2" s="81" t="s">
        <v>59</v>
      </c>
      <c r="C2" s="81"/>
      <c r="D2" s="81"/>
      <c r="E2" s="81"/>
      <c r="F2" s="81"/>
      <c r="G2" s="81"/>
      <c r="H2" s="81"/>
      <c r="I2" s="81"/>
    </row>
    <row r="3" spans="2:9" s="63" customFormat="1" ht="35.25" customHeight="1" thickBot="1" x14ac:dyDescent="0.3">
      <c r="B3" s="88" t="s">
        <v>104</v>
      </c>
      <c r="C3" s="88"/>
      <c r="D3" s="88"/>
      <c r="E3" s="89"/>
      <c r="F3" s="82" t="s">
        <v>106</v>
      </c>
      <c r="G3" s="82"/>
      <c r="H3" s="82" t="s">
        <v>105</v>
      </c>
      <c r="I3" s="82"/>
    </row>
    <row r="4" spans="2:9" s="65" customFormat="1" ht="37.5" customHeight="1" x14ac:dyDescent="0.25">
      <c r="B4" s="64" t="s">
        <v>0</v>
      </c>
      <c r="C4" s="1" t="s">
        <v>1</v>
      </c>
      <c r="D4" s="1" t="s">
        <v>2</v>
      </c>
      <c r="E4" s="64"/>
      <c r="F4" s="2" t="s">
        <v>3</v>
      </c>
      <c r="G4" s="2" t="s">
        <v>2</v>
      </c>
      <c r="H4" s="2" t="s">
        <v>3</v>
      </c>
      <c r="I4" s="2" t="s">
        <v>2</v>
      </c>
    </row>
    <row r="5" spans="2:9" ht="68.45" customHeight="1" x14ac:dyDescent="0.2">
      <c r="B5" s="85" t="s">
        <v>101</v>
      </c>
      <c r="C5" s="85" t="s">
        <v>46</v>
      </c>
      <c r="D5" s="86" t="s">
        <v>55</v>
      </c>
      <c r="E5" s="66" t="s">
        <v>48</v>
      </c>
      <c r="F5" s="67">
        <v>0</v>
      </c>
      <c r="G5" s="68" t="s">
        <v>154</v>
      </c>
      <c r="H5" s="67">
        <v>0</v>
      </c>
      <c r="I5" s="68" t="s">
        <v>153</v>
      </c>
    </row>
    <row r="6" spans="2:9" ht="111" customHeight="1" x14ac:dyDescent="0.2">
      <c r="B6" s="85"/>
      <c r="C6" s="85"/>
      <c r="D6" s="87"/>
      <c r="E6" s="66" t="s">
        <v>120</v>
      </c>
      <c r="F6" s="67">
        <v>10</v>
      </c>
      <c r="G6" s="69" t="s">
        <v>156</v>
      </c>
      <c r="H6" s="67">
        <v>10</v>
      </c>
      <c r="I6" s="69" t="s">
        <v>155</v>
      </c>
    </row>
    <row r="7" spans="2:9" ht="15" customHeight="1" x14ac:dyDescent="0.2">
      <c r="B7" s="85"/>
      <c r="C7" s="83" t="s">
        <v>47</v>
      </c>
      <c r="D7" s="84" t="s">
        <v>56</v>
      </c>
      <c r="E7" s="85" t="s">
        <v>49</v>
      </c>
      <c r="F7" s="85"/>
      <c r="G7" s="85"/>
      <c r="H7" s="70"/>
      <c r="I7" s="70"/>
    </row>
    <row r="8" spans="2:9" ht="120" customHeight="1" x14ac:dyDescent="0.2">
      <c r="B8" s="85"/>
      <c r="C8" s="83"/>
      <c r="D8" s="84"/>
      <c r="E8" s="69" t="s">
        <v>51</v>
      </c>
      <c r="F8" s="71">
        <v>0</v>
      </c>
      <c r="G8" s="69"/>
      <c r="H8" s="61">
        <v>0</v>
      </c>
      <c r="I8" s="72"/>
    </row>
    <row r="9" spans="2:9" ht="15" customHeight="1" x14ac:dyDescent="0.2">
      <c r="B9" s="85"/>
      <c r="C9" s="83"/>
      <c r="D9" s="84"/>
      <c r="E9" s="85" t="s">
        <v>50</v>
      </c>
      <c r="F9" s="85"/>
      <c r="G9" s="85"/>
      <c r="H9" s="70"/>
      <c r="I9" s="70"/>
    </row>
    <row r="10" spans="2:9" ht="112.15" customHeight="1" x14ac:dyDescent="0.2">
      <c r="B10" s="85"/>
      <c r="C10" s="83"/>
      <c r="D10" s="84"/>
      <c r="E10" s="69" t="s">
        <v>52</v>
      </c>
      <c r="F10" s="73">
        <v>0</v>
      </c>
      <c r="G10" s="69"/>
      <c r="H10" s="73">
        <v>20</v>
      </c>
      <c r="I10" s="69" t="s">
        <v>102</v>
      </c>
    </row>
    <row r="11" spans="2:9" ht="15" customHeight="1" x14ac:dyDescent="0.2">
      <c r="B11" s="85"/>
      <c r="C11" s="83" t="s">
        <v>87</v>
      </c>
      <c r="D11" s="84" t="s">
        <v>54</v>
      </c>
      <c r="E11" s="85" t="s">
        <v>53</v>
      </c>
      <c r="F11" s="85"/>
      <c r="G11" s="85"/>
      <c r="H11" s="70"/>
      <c r="I11" s="70"/>
    </row>
    <row r="12" spans="2:9" ht="86.45" customHeight="1" thickBot="1" x14ac:dyDescent="0.25">
      <c r="B12" s="85"/>
      <c r="C12" s="83"/>
      <c r="D12" s="84"/>
      <c r="E12" s="74" t="s">
        <v>57</v>
      </c>
      <c r="F12" s="75">
        <v>20</v>
      </c>
      <c r="G12" s="74" t="s">
        <v>107</v>
      </c>
      <c r="H12" s="75">
        <v>20</v>
      </c>
      <c r="I12" s="74" t="s">
        <v>103</v>
      </c>
    </row>
    <row r="13" spans="2:9" ht="40.5" customHeight="1" thickBot="1" x14ac:dyDescent="0.25">
      <c r="E13" s="76" t="s">
        <v>4</v>
      </c>
      <c r="F13" s="77">
        <f>+F12+F10+F8+F6+F5</f>
        <v>30</v>
      </c>
      <c r="G13" s="78"/>
      <c r="H13" s="77">
        <f>+H12+H10+H8+H6+H5</f>
        <v>50</v>
      </c>
      <c r="I13" s="79"/>
    </row>
    <row r="18" spans="4:4" x14ac:dyDescent="0.2">
      <c r="D18" s="80"/>
    </row>
    <row r="19" spans="4:4" x14ac:dyDescent="0.2">
      <c r="D19" s="80"/>
    </row>
    <row r="20" spans="4:4" x14ac:dyDescent="0.2">
      <c r="D20" s="80"/>
    </row>
    <row r="21" spans="4:4" x14ac:dyDescent="0.2">
      <c r="D21" s="80"/>
    </row>
    <row r="22" spans="4:4" x14ac:dyDescent="0.2">
      <c r="D22" s="80"/>
    </row>
    <row r="23" spans="4:4" x14ac:dyDescent="0.2">
      <c r="D23" s="80"/>
    </row>
    <row r="24" spans="4:4" x14ac:dyDescent="0.2">
      <c r="D24" s="80"/>
    </row>
    <row r="25" spans="4:4" x14ac:dyDescent="0.2">
      <c r="D25" s="80"/>
    </row>
    <row r="26" spans="4:4" x14ac:dyDescent="0.2">
      <c r="D26" s="80"/>
    </row>
    <row r="27" spans="4:4" x14ac:dyDescent="0.2">
      <c r="D27" s="80"/>
    </row>
    <row r="28" spans="4:4" x14ac:dyDescent="0.2">
      <c r="D28" s="80"/>
    </row>
    <row r="29" spans="4:4" x14ac:dyDescent="0.2">
      <c r="D29" s="80"/>
    </row>
    <row r="30" spans="4:4" x14ac:dyDescent="0.2">
      <c r="D30" s="80"/>
    </row>
  </sheetData>
  <mergeCells count="14">
    <mergeCell ref="B2:I2"/>
    <mergeCell ref="F3:G3"/>
    <mergeCell ref="C11:C12"/>
    <mergeCell ref="D11:D12"/>
    <mergeCell ref="C5:C6"/>
    <mergeCell ref="D5:D6"/>
    <mergeCell ref="B5:B12"/>
    <mergeCell ref="C7:C10"/>
    <mergeCell ref="D7:D10"/>
    <mergeCell ref="B3:E3"/>
    <mergeCell ref="E11:G11"/>
    <mergeCell ref="E7:G7"/>
    <mergeCell ref="E9:G9"/>
    <mergeCell ref="H3:I3"/>
  </mergeCells>
  <printOptions horizontalCentered="1"/>
  <pageMargins left="0.15748031496062992" right="0.27559055118110237" top="0.9055118110236221" bottom="0.39370078740157483" header="0.15748031496062992" footer="0.15748031496062992"/>
  <pageSetup scale="70" orientation="landscape" horizontalDpi="4294967294" verticalDpi="4294967294" r:id="rId1"/>
  <headerFooter>
    <oddHeader xml:space="preserve">&amp;CFOGACOOP
CUMPLIMIENTO REQUISITOS TECNICOS HABILITANTES
EVALUACION TÉCNICA IPUB-03-2017
(Marzo de 2018)
</oddHeader>
    <oddFooter>&amp;CPágina No.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Y26"/>
  <sheetViews>
    <sheetView topLeftCell="S16" workbookViewId="0">
      <selection activeCell="Y28" sqref="Y28"/>
    </sheetView>
  </sheetViews>
  <sheetFormatPr baseColWidth="10" defaultRowHeight="15" x14ac:dyDescent="0.25"/>
  <cols>
    <col min="1" max="1" width="17.5703125" customWidth="1"/>
    <col min="2" max="3" width="11.42578125" style="4"/>
    <col min="5" max="5" width="13.85546875" customWidth="1"/>
    <col min="6" max="6" width="15.7109375" customWidth="1"/>
    <col min="7" max="7" width="15.85546875" customWidth="1"/>
    <col min="9" max="9" width="23.140625" customWidth="1"/>
    <col min="10" max="10" width="3.7109375" customWidth="1"/>
    <col min="11" max="11" width="20.7109375" customWidth="1"/>
    <col min="15" max="15" width="13.85546875" customWidth="1"/>
    <col min="16" max="16" width="15.7109375" customWidth="1"/>
    <col min="17" max="17" width="15.85546875" customWidth="1"/>
    <col min="19" max="19" width="20.28515625" customWidth="1"/>
    <col min="20" max="20" width="8.42578125" customWidth="1"/>
    <col min="21" max="21" width="19" customWidth="1"/>
    <col min="25" max="25" width="15.7109375" customWidth="1"/>
    <col min="26" max="26" width="17.140625" customWidth="1"/>
    <col min="27" max="27" width="15.85546875" customWidth="1"/>
    <col min="29" max="29" width="20.28515625" customWidth="1"/>
    <col min="30" max="30" width="4.5703125" customWidth="1"/>
    <col min="31" max="31" width="19" customWidth="1"/>
    <col min="35" max="35" width="13.85546875" customWidth="1"/>
    <col min="36" max="36" width="15.7109375" customWidth="1"/>
    <col min="37" max="37" width="15.85546875" customWidth="1"/>
    <col min="38" max="38" width="13.5703125" bestFit="1" customWidth="1"/>
    <col min="39" max="39" width="20.28515625" customWidth="1"/>
    <col min="40" max="40" width="4.140625" customWidth="1"/>
    <col min="41" max="41" width="19" customWidth="1"/>
    <col min="45" max="45" width="13.85546875" customWidth="1"/>
    <col min="46" max="46" width="15.7109375" customWidth="1"/>
    <col min="47" max="47" width="15.85546875" customWidth="1"/>
    <col min="49" max="49" width="20.28515625" customWidth="1"/>
  </cols>
  <sheetData>
    <row r="5" spans="1:51" s="9" customFormat="1" ht="25.5" customHeight="1" x14ac:dyDescent="0.25">
      <c r="A5" s="23" t="s">
        <v>8</v>
      </c>
      <c r="B5" s="97" t="s">
        <v>5</v>
      </c>
      <c r="C5" s="98"/>
      <c r="D5" s="98"/>
      <c r="E5" s="98"/>
      <c r="F5" s="98"/>
      <c r="G5" s="98"/>
      <c r="H5" s="98"/>
      <c r="I5" s="99"/>
      <c r="K5" s="23" t="s">
        <v>8</v>
      </c>
      <c r="L5" s="97" t="s">
        <v>33</v>
      </c>
      <c r="M5" s="98"/>
      <c r="N5" s="98"/>
      <c r="O5" s="98"/>
      <c r="P5" s="98"/>
      <c r="Q5" s="98"/>
      <c r="R5" s="98"/>
      <c r="S5" s="99"/>
      <c r="U5" s="23" t="s">
        <v>8</v>
      </c>
      <c r="V5" s="97" t="s">
        <v>6</v>
      </c>
      <c r="W5" s="98"/>
      <c r="X5" s="98"/>
      <c r="Y5" s="98"/>
      <c r="Z5" s="98"/>
      <c r="AA5" s="98"/>
      <c r="AB5" s="98"/>
      <c r="AC5" s="99"/>
      <c r="AE5" s="23" t="s">
        <v>8</v>
      </c>
      <c r="AF5" s="97" t="s">
        <v>58</v>
      </c>
      <c r="AG5" s="98"/>
      <c r="AH5" s="98"/>
      <c r="AI5" s="98"/>
      <c r="AJ5" s="98"/>
      <c r="AK5" s="98"/>
      <c r="AL5" s="98"/>
      <c r="AM5" s="99"/>
      <c r="AO5" s="23" t="s">
        <v>8</v>
      </c>
      <c r="AP5" s="97" t="s">
        <v>71</v>
      </c>
      <c r="AQ5" s="98"/>
      <c r="AR5" s="98"/>
      <c r="AS5" s="98"/>
      <c r="AT5" s="98"/>
      <c r="AU5" s="98"/>
      <c r="AV5" s="98"/>
      <c r="AW5" s="99"/>
    </row>
    <row r="6" spans="1:51" ht="60" x14ac:dyDescent="0.25">
      <c r="A6" s="24" t="s">
        <v>7</v>
      </c>
      <c r="B6" s="25" t="s">
        <v>9</v>
      </c>
      <c r="C6" s="25" t="s">
        <v>10</v>
      </c>
      <c r="D6" s="24" t="s">
        <v>13</v>
      </c>
      <c r="E6" s="24" t="s">
        <v>108</v>
      </c>
      <c r="F6" s="24" t="s">
        <v>110</v>
      </c>
      <c r="G6" s="24" t="s">
        <v>109</v>
      </c>
      <c r="H6" s="24" t="s">
        <v>11</v>
      </c>
      <c r="I6" s="24" t="s">
        <v>14</v>
      </c>
      <c r="K6" s="24" t="s">
        <v>7</v>
      </c>
      <c r="L6" s="25" t="s">
        <v>9</v>
      </c>
      <c r="M6" s="25" t="s">
        <v>10</v>
      </c>
      <c r="N6" s="24" t="s">
        <v>13</v>
      </c>
      <c r="O6" s="24" t="s">
        <v>108</v>
      </c>
      <c r="P6" s="24" t="s">
        <v>110</v>
      </c>
      <c r="Q6" s="24" t="s">
        <v>109</v>
      </c>
      <c r="R6" s="24" t="s">
        <v>11</v>
      </c>
      <c r="S6" s="24" t="s">
        <v>14</v>
      </c>
      <c r="U6" s="24" t="s">
        <v>7</v>
      </c>
      <c r="V6" s="25" t="s">
        <v>9</v>
      </c>
      <c r="W6" s="25" t="s">
        <v>10</v>
      </c>
      <c r="X6" s="24" t="s">
        <v>13</v>
      </c>
      <c r="Y6" s="24" t="s">
        <v>108</v>
      </c>
      <c r="Z6" s="24" t="s">
        <v>110</v>
      </c>
      <c r="AA6" s="24" t="s">
        <v>109</v>
      </c>
      <c r="AB6" s="24" t="s">
        <v>11</v>
      </c>
      <c r="AC6" s="24" t="s">
        <v>14</v>
      </c>
      <c r="AE6" s="24" t="s">
        <v>7</v>
      </c>
      <c r="AF6" s="25" t="s">
        <v>9</v>
      </c>
      <c r="AG6" s="25" t="s">
        <v>10</v>
      </c>
      <c r="AH6" s="24" t="s">
        <v>13</v>
      </c>
      <c r="AI6" s="24" t="s">
        <v>108</v>
      </c>
      <c r="AJ6" s="24" t="s">
        <v>110</v>
      </c>
      <c r="AK6" s="24" t="s">
        <v>109</v>
      </c>
      <c r="AL6" s="24" t="s">
        <v>11</v>
      </c>
      <c r="AM6" s="24" t="s">
        <v>14</v>
      </c>
      <c r="AO6" s="24" t="s">
        <v>7</v>
      </c>
      <c r="AP6" s="25" t="s">
        <v>9</v>
      </c>
      <c r="AQ6" s="25" t="s">
        <v>10</v>
      </c>
      <c r="AR6" s="24" t="s">
        <v>13</v>
      </c>
      <c r="AS6" s="24" t="s">
        <v>108</v>
      </c>
      <c r="AT6" s="24" t="s">
        <v>110</v>
      </c>
      <c r="AU6" s="24" t="s">
        <v>109</v>
      </c>
      <c r="AV6" s="24" t="s">
        <v>11</v>
      </c>
      <c r="AW6" s="24" t="s">
        <v>14</v>
      </c>
    </row>
    <row r="7" spans="1:51" ht="30" x14ac:dyDescent="0.25">
      <c r="A7" s="7">
        <v>472</v>
      </c>
      <c r="B7" s="12">
        <v>41418</v>
      </c>
      <c r="C7" s="12">
        <v>41547</v>
      </c>
      <c r="D7" s="7">
        <v>290</v>
      </c>
      <c r="E7" s="15" t="s">
        <v>22</v>
      </c>
      <c r="F7" s="30">
        <v>1</v>
      </c>
      <c r="G7" s="11">
        <f t="shared" ref="G7:G15" si="0">+(C7-B7)/30</f>
        <v>4.3</v>
      </c>
      <c r="H7" s="48">
        <f>+G7*F7</f>
        <v>4.3</v>
      </c>
      <c r="I7" s="14"/>
      <c r="K7" s="15" t="s">
        <v>30</v>
      </c>
      <c r="L7" s="16">
        <v>40163</v>
      </c>
      <c r="M7" s="16">
        <v>40359</v>
      </c>
      <c r="N7" s="15" t="s">
        <v>82</v>
      </c>
      <c r="O7" s="15" t="s">
        <v>36</v>
      </c>
      <c r="P7" s="30">
        <v>1</v>
      </c>
      <c r="Q7" s="11">
        <f t="shared" ref="Q7:Q16" si="1">+(M7-L7)/30</f>
        <v>6.5333333333333332</v>
      </c>
      <c r="R7" s="17">
        <f>+Q7*P7</f>
        <v>6.5333333333333332</v>
      </c>
      <c r="S7" s="13" t="s">
        <v>89</v>
      </c>
      <c r="U7" s="15" t="s">
        <v>44</v>
      </c>
      <c r="V7" s="16">
        <v>41426</v>
      </c>
      <c r="W7" s="16">
        <v>42216</v>
      </c>
      <c r="X7" s="15">
        <v>85</v>
      </c>
      <c r="Y7" s="15" t="s">
        <v>35</v>
      </c>
      <c r="Z7" s="30">
        <v>1</v>
      </c>
      <c r="AA7" s="11">
        <f>+(W7-V7)/30</f>
        <v>26.333333333333332</v>
      </c>
      <c r="AB7" s="11">
        <f>+AA7*Z7</f>
        <v>26.333333333333332</v>
      </c>
      <c r="AC7" s="13"/>
      <c r="AE7" s="15" t="s">
        <v>69</v>
      </c>
      <c r="AF7" s="16">
        <v>40026</v>
      </c>
      <c r="AG7" s="16">
        <v>40162</v>
      </c>
      <c r="AH7" s="15">
        <v>104</v>
      </c>
      <c r="AI7" s="15" t="s">
        <v>86</v>
      </c>
      <c r="AJ7" s="30">
        <v>1</v>
      </c>
      <c r="AK7" s="11">
        <f t="shared" ref="AK7:AK18" si="2">+(AG7-AF7)/30</f>
        <v>4.5333333333333332</v>
      </c>
      <c r="AL7" s="17">
        <f t="shared" ref="AL7:AL18" si="3">+AK7*AJ7</f>
        <v>4.5333333333333332</v>
      </c>
      <c r="AM7" s="15"/>
      <c r="AO7" s="15" t="s">
        <v>72</v>
      </c>
      <c r="AP7" s="16">
        <v>42333</v>
      </c>
      <c r="AQ7" s="16">
        <v>42369</v>
      </c>
      <c r="AR7" s="15">
        <v>130</v>
      </c>
      <c r="AS7" s="15" t="s">
        <v>75</v>
      </c>
      <c r="AT7" s="30">
        <v>1</v>
      </c>
      <c r="AU7" s="11">
        <f>+(AQ7-AP7)/30</f>
        <v>1.2</v>
      </c>
      <c r="AV7" s="17">
        <f>+(AQ7-AP7)/30</f>
        <v>1.2</v>
      </c>
      <c r="AW7" s="13" t="s">
        <v>90</v>
      </c>
    </row>
    <row r="8" spans="1:51" ht="60" x14ac:dyDescent="0.25">
      <c r="A8" s="26" t="s">
        <v>115</v>
      </c>
      <c r="B8" s="27">
        <v>42278</v>
      </c>
      <c r="C8" s="27">
        <v>42643</v>
      </c>
      <c r="D8" s="15" t="s">
        <v>95</v>
      </c>
      <c r="E8" s="10" t="s">
        <v>22</v>
      </c>
      <c r="F8" s="30">
        <v>1</v>
      </c>
      <c r="G8" s="11">
        <f t="shared" si="0"/>
        <v>12.166666666666666</v>
      </c>
      <c r="H8" s="48">
        <f>+G8*F8</f>
        <v>12.166666666666666</v>
      </c>
      <c r="I8" s="13" t="s">
        <v>116</v>
      </c>
      <c r="K8" s="15" t="s">
        <v>29</v>
      </c>
      <c r="L8" s="16">
        <v>40710</v>
      </c>
      <c r="M8" s="16">
        <v>41030</v>
      </c>
      <c r="N8" s="15" t="s">
        <v>81</v>
      </c>
      <c r="O8" s="15" t="s">
        <v>36</v>
      </c>
      <c r="P8" s="30">
        <v>1</v>
      </c>
      <c r="Q8" s="11">
        <f t="shared" si="1"/>
        <v>10.666666666666666</v>
      </c>
      <c r="R8" s="17">
        <f>+Q8*P8</f>
        <v>10.666666666666666</v>
      </c>
      <c r="S8" s="13" t="s">
        <v>98</v>
      </c>
      <c r="U8" s="90" t="s">
        <v>126</v>
      </c>
      <c r="V8" s="91"/>
      <c r="W8" s="91"/>
      <c r="X8" s="91"/>
      <c r="Y8" s="92"/>
      <c r="Z8" s="30"/>
      <c r="AA8" s="42">
        <f>+AA7</f>
        <v>26.333333333333332</v>
      </c>
      <c r="AB8" s="42">
        <f>+AB7</f>
        <v>26.333333333333332</v>
      </c>
      <c r="AC8" s="28"/>
      <c r="AE8" s="15" t="s">
        <v>70</v>
      </c>
      <c r="AF8" s="16">
        <v>40240</v>
      </c>
      <c r="AG8" s="16">
        <v>40385</v>
      </c>
      <c r="AH8" s="10">
        <v>105</v>
      </c>
      <c r="AI8" s="15" t="s">
        <v>86</v>
      </c>
      <c r="AJ8" s="30">
        <v>1</v>
      </c>
      <c r="AK8" s="11">
        <f t="shared" si="2"/>
        <v>4.833333333333333</v>
      </c>
      <c r="AL8" s="17">
        <f t="shared" si="3"/>
        <v>4.833333333333333</v>
      </c>
      <c r="AM8" s="10"/>
      <c r="AO8" s="15" t="s">
        <v>77</v>
      </c>
      <c r="AP8" s="16">
        <v>42383</v>
      </c>
      <c r="AQ8" s="16">
        <v>42643</v>
      </c>
      <c r="AR8" s="15">
        <v>177</v>
      </c>
      <c r="AS8" s="10" t="s">
        <v>75</v>
      </c>
      <c r="AT8" s="30">
        <v>1</v>
      </c>
      <c r="AU8" s="11">
        <f>+(AQ8-AP8)/30</f>
        <v>8.6666666666666661</v>
      </c>
      <c r="AV8" s="17">
        <v>0</v>
      </c>
      <c r="AW8" s="13" t="s">
        <v>136</v>
      </c>
    </row>
    <row r="9" spans="1:51" ht="150" x14ac:dyDescent="0.25">
      <c r="A9" s="15" t="s">
        <v>140</v>
      </c>
      <c r="B9" s="16">
        <v>42296</v>
      </c>
      <c r="C9" s="16">
        <v>42613</v>
      </c>
      <c r="D9" s="15" t="s">
        <v>96</v>
      </c>
      <c r="E9" s="10" t="s">
        <v>22</v>
      </c>
      <c r="F9" s="30">
        <v>1</v>
      </c>
      <c r="G9" s="11">
        <f t="shared" si="0"/>
        <v>10.566666666666666</v>
      </c>
      <c r="H9" s="48">
        <v>0</v>
      </c>
      <c r="I9" s="13" t="s">
        <v>141</v>
      </c>
      <c r="K9" s="15" t="s">
        <v>31</v>
      </c>
      <c r="L9" s="16">
        <v>41236</v>
      </c>
      <c r="M9" s="16">
        <v>41534</v>
      </c>
      <c r="N9" s="15" t="s">
        <v>83</v>
      </c>
      <c r="O9" s="10" t="s">
        <v>36</v>
      </c>
      <c r="P9" s="30">
        <v>1</v>
      </c>
      <c r="Q9" s="11">
        <f t="shared" si="1"/>
        <v>9.9333333333333336</v>
      </c>
      <c r="R9" s="17">
        <f>+Q9*P9</f>
        <v>9.9333333333333336</v>
      </c>
      <c r="S9" s="13" t="s">
        <v>89</v>
      </c>
      <c r="U9" s="15" t="s">
        <v>40</v>
      </c>
      <c r="V9" s="16">
        <v>39664</v>
      </c>
      <c r="W9" s="16">
        <v>40237</v>
      </c>
      <c r="X9" s="15">
        <v>72</v>
      </c>
      <c r="Y9" s="15" t="s">
        <v>45</v>
      </c>
      <c r="Z9" s="30">
        <v>1</v>
      </c>
      <c r="AA9" s="11">
        <f t="shared" ref="AA9:AA14" si="4">+(W9-V9)/30</f>
        <v>19.100000000000001</v>
      </c>
      <c r="AB9" s="11">
        <f>+AA9*Z9</f>
        <v>19.100000000000001</v>
      </c>
      <c r="AC9" s="13" t="s">
        <v>149</v>
      </c>
      <c r="AE9" s="52" t="s">
        <v>62</v>
      </c>
      <c r="AF9" s="53">
        <v>40596</v>
      </c>
      <c r="AG9" s="53">
        <v>41425</v>
      </c>
      <c r="AH9" s="52">
        <v>80</v>
      </c>
      <c r="AI9" s="54" t="s">
        <v>86</v>
      </c>
      <c r="AJ9" s="55">
        <v>1</v>
      </c>
      <c r="AK9" s="56">
        <f t="shared" si="2"/>
        <v>27.633333333333333</v>
      </c>
      <c r="AL9" s="57">
        <v>0</v>
      </c>
      <c r="AM9" s="47" t="s">
        <v>151</v>
      </c>
      <c r="AO9" s="15" t="s">
        <v>73</v>
      </c>
      <c r="AP9" s="16">
        <v>42917</v>
      </c>
      <c r="AQ9" s="16">
        <v>43123</v>
      </c>
      <c r="AR9" s="15">
        <v>131</v>
      </c>
      <c r="AS9" s="15" t="s">
        <v>75</v>
      </c>
      <c r="AT9" s="30">
        <v>1</v>
      </c>
      <c r="AU9" s="11">
        <f>+(AQ9-AP9)/30</f>
        <v>6.8666666666666663</v>
      </c>
      <c r="AV9" s="17">
        <f>+(AQ9-AP9)/30</f>
        <v>6.8666666666666663</v>
      </c>
      <c r="AW9" s="15" t="s">
        <v>137</v>
      </c>
    </row>
    <row r="10" spans="1:51" ht="45" x14ac:dyDescent="0.25">
      <c r="A10" s="15" t="s">
        <v>17</v>
      </c>
      <c r="B10" s="16">
        <v>42459</v>
      </c>
      <c r="C10" s="16">
        <v>42699</v>
      </c>
      <c r="D10" s="15">
        <v>295</v>
      </c>
      <c r="E10" s="15" t="s">
        <v>22</v>
      </c>
      <c r="F10" s="30">
        <v>1</v>
      </c>
      <c r="G10" s="11">
        <f t="shared" si="0"/>
        <v>8</v>
      </c>
      <c r="H10" s="48">
        <v>0</v>
      </c>
      <c r="I10" s="13" t="s">
        <v>142</v>
      </c>
      <c r="K10" s="15" t="s">
        <v>32</v>
      </c>
      <c r="L10" s="16">
        <v>41535</v>
      </c>
      <c r="M10" s="16">
        <v>41573</v>
      </c>
      <c r="N10" s="15" t="s">
        <v>84</v>
      </c>
      <c r="O10" s="10" t="s">
        <v>36</v>
      </c>
      <c r="P10" s="30">
        <v>1</v>
      </c>
      <c r="Q10" s="11">
        <f t="shared" si="1"/>
        <v>1.2666666666666666</v>
      </c>
      <c r="R10" s="17">
        <f>+Q10*P10</f>
        <v>1.2666666666666666</v>
      </c>
      <c r="S10" s="13" t="s">
        <v>99</v>
      </c>
      <c r="U10" s="15" t="s">
        <v>38</v>
      </c>
      <c r="V10" s="16">
        <v>40653</v>
      </c>
      <c r="W10" s="16">
        <v>40847</v>
      </c>
      <c r="X10" s="15">
        <v>60</v>
      </c>
      <c r="Y10" s="15" t="s">
        <v>45</v>
      </c>
      <c r="Z10" s="30">
        <v>1</v>
      </c>
      <c r="AA10" s="11">
        <f t="shared" si="4"/>
        <v>6.4666666666666668</v>
      </c>
      <c r="AB10" s="11">
        <f>+AA10*Z10</f>
        <v>6.4666666666666668</v>
      </c>
      <c r="AC10" s="13" t="s">
        <v>149</v>
      </c>
      <c r="AE10" s="15" t="s">
        <v>60</v>
      </c>
      <c r="AF10" s="16">
        <v>40907</v>
      </c>
      <c r="AG10" s="16">
        <v>41670</v>
      </c>
      <c r="AH10" s="15">
        <v>78</v>
      </c>
      <c r="AI10" s="10" t="s">
        <v>111</v>
      </c>
      <c r="AJ10" s="30">
        <v>0</v>
      </c>
      <c r="AK10" s="11">
        <f t="shared" si="2"/>
        <v>25.433333333333334</v>
      </c>
      <c r="AL10" s="17">
        <f t="shared" si="3"/>
        <v>0</v>
      </c>
      <c r="AM10" s="13" t="s">
        <v>145</v>
      </c>
      <c r="AO10" s="15" t="s">
        <v>76</v>
      </c>
      <c r="AP10" s="16"/>
      <c r="AQ10" s="16"/>
      <c r="AR10" s="15">
        <v>181</v>
      </c>
      <c r="AS10" s="15" t="s">
        <v>118</v>
      </c>
      <c r="AT10" s="30">
        <v>1</v>
      </c>
      <c r="AU10" s="11">
        <f>+(AQ10-AP10)/30</f>
        <v>0</v>
      </c>
      <c r="AV10" s="17">
        <f>+(AQ10-AP10)/30</f>
        <v>0</v>
      </c>
      <c r="AW10" s="13" t="s">
        <v>100</v>
      </c>
    </row>
    <row r="11" spans="1:51" ht="45" x14ac:dyDescent="0.25">
      <c r="A11" s="10" t="s">
        <v>12</v>
      </c>
      <c r="B11" s="12">
        <v>42656</v>
      </c>
      <c r="C11" s="12">
        <v>42735</v>
      </c>
      <c r="D11" s="10" t="s">
        <v>94</v>
      </c>
      <c r="E11" s="15" t="s">
        <v>22</v>
      </c>
      <c r="F11" s="30">
        <v>1</v>
      </c>
      <c r="G11" s="11">
        <f t="shared" si="0"/>
        <v>2.6333333333333333</v>
      </c>
      <c r="H11" s="48">
        <f>+G11*F11</f>
        <v>2.6333333333333333</v>
      </c>
      <c r="I11" s="14" t="s">
        <v>98</v>
      </c>
      <c r="K11" s="15" t="s">
        <v>24</v>
      </c>
      <c r="L11" s="16">
        <v>42261</v>
      </c>
      <c r="M11" s="16">
        <v>42674</v>
      </c>
      <c r="N11" s="15">
        <v>63</v>
      </c>
      <c r="O11" s="15" t="s">
        <v>36</v>
      </c>
      <c r="P11" s="30">
        <v>1</v>
      </c>
      <c r="Q11" s="11">
        <f t="shared" si="1"/>
        <v>13.766666666666667</v>
      </c>
      <c r="R11" s="17">
        <f>+Q11*P11</f>
        <v>13.766666666666667</v>
      </c>
      <c r="S11" s="15"/>
      <c r="U11" s="10" t="s">
        <v>37</v>
      </c>
      <c r="V11" s="12">
        <v>41030</v>
      </c>
      <c r="W11" s="12">
        <v>41274</v>
      </c>
      <c r="X11" s="10">
        <v>63</v>
      </c>
      <c r="Y11" s="15" t="s">
        <v>45</v>
      </c>
      <c r="Z11" s="31">
        <v>1</v>
      </c>
      <c r="AA11" s="11">
        <f t="shared" si="4"/>
        <v>8.1333333333333329</v>
      </c>
      <c r="AB11" s="11">
        <f>+AA11*Z11</f>
        <v>8.1333333333333329</v>
      </c>
      <c r="AC11" s="13" t="s">
        <v>149</v>
      </c>
      <c r="AE11" s="15" t="s">
        <v>67</v>
      </c>
      <c r="AF11" s="16">
        <v>41426</v>
      </c>
      <c r="AG11" s="16">
        <v>41881</v>
      </c>
      <c r="AH11" s="15">
        <v>101</v>
      </c>
      <c r="AI11" s="10" t="s">
        <v>86</v>
      </c>
      <c r="AJ11" s="30">
        <v>1</v>
      </c>
      <c r="AK11" s="11">
        <f t="shared" si="2"/>
        <v>15.166666666666666</v>
      </c>
      <c r="AL11" s="17">
        <f t="shared" si="3"/>
        <v>15.166666666666666</v>
      </c>
      <c r="AM11" s="14" t="s">
        <v>146</v>
      </c>
      <c r="AO11" s="94" t="s">
        <v>129</v>
      </c>
      <c r="AP11" s="95"/>
      <c r="AQ11" s="95"/>
      <c r="AR11" s="95"/>
      <c r="AS11" s="96"/>
      <c r="AT11" s="32"/>
      <c r="AU11" s="43">
        <f>SUM(AU7:AU10)</f>
        <v>16.733333333333331</v>
      </c>
      <c r="AV11" s="43">
        <f>SUM(AV7:AV10)</f>
        <v>8.0666666666666664</v>
      </c>
      <c r="AW11" s="44"/>
    </row>
    <row r="12" spans="1:51" ht="90" x14ac:dyDescent="0.25">
      <c r="A12" s="15" t="s">
        <v>19</v>
      </c>
      <c r="B12" s="16">
        <v>42684</v>
      </c>
      <c r="C12" s="16">
        <v>43017</v>
      </c>
      <c r="D12" s="15">
        <v>295</v>
      </c>
      <c r="E12" s="15" t="s">
        <v>22</v>
      </c>
      <c r="F12" s="30">
        <v>1</v>
      </c>
      <c r="G12" s="11">
        <f t="shared" si="0"/>
        <v>11.1</v>
      </c>
      <c r="H12" s="48">
        <v>0</v>
      </c>
      <c r="I12" s="13" t="s">
        <v>142</v>
      </c>
      <c r="K12" s="15" t="s">
        <v>85</v>
      </c>
      <c r="L12" s="16">
        <v>42312</v>
      </c>
      <c r="M12" s="16">
        <v>42514</v>
      </c>
      <c r="N12" s="15" t="s">
        <v>88</v>
      </c>
      <c r="O12" s="15" t="s">
        <v>36</v>
      </c>
      <c r="P12" s="30">
        <v>1</v>
      </c>
      <c r="Q12" s="11">
        <f t="shared" si="1"/>
        <v>6.7333333333333334</v>
      </c>
      <c r="R12" s="17">
        <v>0</v>
      </c>
      <c r="S12" s="13" t="s">
        <v>132</v>
      </c>
      <c r="U12" s="10" t="s">
        <v>39</v>
      </c>
      <c r="V12" s="12">
        <v>41275</v>
      </c>
      <c r="W12" s="12">
        <v>41446</v>
      </c>
      <c r="X12" s="10">
        <v>65</v>
      </c>
      <c r="Y12" s="15" t="s">
        <v>119</v>
      </c>
      <c r="Z12" s="31">
        <v>0.85</v>
      </c>
      <c r="AA12" s="11">
        <f t="shared" si="4"/>
        <v>5.7</v>
      </c>
      <c r="AB12" s="11">
        <f>+AA12*Z12</f>
        <v>4.8449999999999998</v>
      </c>
      <c r="AC12" s="13" t="s">
        <v>99</v>
      </c>
      <c r="AE12" s="15" t="s">
        <v>130</v>
      </c>
      <c r="AF12" s="16">
        <v>41541</v>
      </c>
      <c r="AG12" s="16">
        <v>41699</v>
      </c>
      <c r="AH12" s="15" t="s">
        <v>68</v>
      </c>
      <c r="AI12" s="10" t="s">
        <v>111</v>
      </c>
      <c r="AJ12" s="30">
        <v>0</v>
      </c>
      <c r="AK12" s="11">
        <f t="shared" si="2"/>
        <v>5.2666666666666666</v>
      </c>
      <c r="AL12" s="17">
        <f t="shared" si="3"/>
        <v>0</v>
      </c>
      <c r="AM12" s="14" t="s">
        <v>144</v>
      </c>
      <c r="AO12" s="15" t="s">
        <v>34</v>
      </c>
      <c r="AP12" s="16">
        <v>42655</v>
      </c>
      <c r="AQ12" s="16">
        <v>42735</v>
      </c>
      <c r="AR12" s="15" t="s">
        <v>74</v>
      </c>
      <c r="AS12" s="10" t="s">
        <v>117</v>
      </c>
      <c r="AT12" s="30">
        <v>0.83</v>
      </c>
      <c r="AU12" s="11">
        <f>+(AQ12-AP12)/30</f>
        <v>2.6666666666666665</v>
      </c>
      <c r="AV12" s="17">
        <v>0</v>
      </c>
      <c r="AW12" s="13" t="s">
        <v>92</v>
      </c>
    </row>
    <row r="13" spans="1:51" ht="30" x14ac:dyDescent="0.25">
      <c r="A13" s="26" t="s">
        <v>18</v>
      </c>
      <c r="B13" s="27">
        <v>42684</v>
      </c>
      <c r="C13" s="27">
        <v>43017</v>
      </c>
      <c r="D13" s="15">
        <v>295</v>
      </c>
      <c r="E13" s="15" t="s">
        <v>22</v>
      </c>
      <c r="F13" s="30">
        <v>1</v>
      </c>
      <c r="G13" s="11">
        <f t="shared" si="0"/>
        <v>11.1</v>
      </c>
      <c r="H13" s="48">
        <v>0</v>
      </c>
      <c r="I13" s="13" t="s">
        <v>142</v>
      </c>
      <c r="K13" s="15" t="s">
        <v>23</v>
      </c>
      <c r="L13" s="16">
        <v>42491</v>
      </c>
      <c r="M13" s="16">
        <v>42643</v>
      </c>
      <c r="N13" s="15" t="s">
        <v>79</v>
      </c>
      <c r="O13" s="15" t="s">
        <v>36</v>
      </c>
      <c r="P13" s="30">
        <v>1</v>
      </c>
      <c r="Q13" s="11">
        <f t="shared" si="1"/>
        <v>5.0666666666666664</v>
      </c>
      <c r="R13" s="17">
        <v>0</v>
      </c>
      <c r="S13" s="13" t="s">
        <v>132</v>
      </c>
      <c r="U13" s="15" t="s">
        <v>41</v>
      </c>
      <c r="V13" s="16">
        <v>41570</v>
      </c>
      <c r="W13" s="16">
        <v>42003</v>
      </c>
      <c r="X13" s="15" t="s">
        <v>25</v>
      </c>
      <c r="Y13" s="15" t="s">
        <v>119</v>
      </c>
      <c r="Z13" s="30">
        <v>0.5</v>
      </c>
      <c r="AA13" s="11">
        <f t="shared" si="4"/>
        <v>14.433333333333334</v>
      </c>
      <c r="AB13" s="11">
        <f>+AA13*Z13</f>
        <v>7.2166666666666668</v>
      </c>
      <c r="AC13" s="13"/>
      <c r="AE13" s="15" t="s">
        <v>63</v>
      </c>
      <c r="AF13" s="16">
        <v>41882</v>
      </c>
      <c r="AG13" s="16">
        <v>42216</v>
      </c>
      <c r="AH13" s="15" t="s">
        <v>78</v>
      </c>
      <c r="AI13" s="10" t="s">
        <v>86</v>
      </c>
      <c r="AJ13" s="30">
        <v>1</v>
      </c>
      <c r="AK13" s="11">
        <f t="shared" si="2"/>
        <v>11.133333333333333</v>
      </c>
      <c r="AL13" s="17">
        <f t="shared" si="3"/>
        <v>11.133333333333333</v>
      </c>
      <c r="AM13" s="14" t="s">
        <v>147</v>
      </c>
      <c r="AO13" s="94" t="s">
        <v>128</v>
      </c>
      <c r="AP13" s="95"/>
      <c r="AQ13" s="95"/>
      <c r="AR13" s="95"/>
      <c r="AS13" s="96"/>
      <c r="AT13" s="32"/>
      <c r="AU13" s="43">
        <f>+AU12</f>
        <v>2.6666666666666665</v>
      </c>
      <c r="AV13" s="43">
        <f>+AV12</f>
        <v>0</v>
      </c>
      <c r="AW13" s="44"/>
    </row>
    <row r="14" spans="1:51" s="6" customFormat="1" ht="75" x14ac:dyDescent="0.25">
      <c r="A14" s="10" t="s">
        <v>12</v>
      </c>
      <c r="B14" s="12">
        <v>42736</v>
      </c>
      <c r="C14" s="12">
        <v>42755</v>
      </c>
      <c r="D14" s="10" t="s">
        <v>93</v>
      </c>
      <c r="E14" s="15" t="s">
        <v>22</v>
      </c>
      <c r="F14" s="30">
        <v>1</v>
      </c>
      <c r="G14" s="11">
        <f t="shared" si="0"/>
        <v>0.6333333333333333</v>
      </c>
      <c r="H14" s="48">
        <f>+G14*F14</f>
        <v>0.6333333333333333</v>
      </c>
      <c r="I14" s="14" t="s">
        <v>133</v>
      </c>
      <c r="K14" s="15" t="s">
        <v>28</v>
      </c>
      <c r="L14" s="16">
        <v>42675</v>
      </c>
      <c r="M14" s="16">
        <v>42916</v>
      </c>
      <c r="N14" s="15" t="s">
        <v>80</v>
      </c>
      <c r="O14" s="15" t="s">
        <v>36</v>
      </c>
      <c r="P14" s="30">
        <v>1</v>
      </c>
      <c r="Q14" s="17">
        <f t="shared" si="1"/>
        <v>8.0333333333333332</v>
      </c>
      <c r="R14" s="17">
        <f>+Q14*P14</f>
        <v>8.0333333333333332</v>
      </c>
      <c r="S14" s="13" t="s">
        <v>133</v>
      </c>
      <c r="U14" s="15" t="s">
        <v>42</v>
      </c>
      <c r="V14" s="16">
        <v>41817</v>
      </c>
      <c r="W14" s="16">
        <v>42004</v>
      </c>
      <c r="X14" s="15" t="s">
        <v>43</v>
      </c>
      <c r="Y14" s="15" t="s">
        <v>119</v>
      </c>
      <c r="Z14" s="30">
        <v>0.3</v>
      </c>
      <c r="AA14" s="11">
        <f t="shared" si="4"/>
        <v>6.2333333333333334</v>
      </c>
      <c r="AB14" s="11">
        <v>0</v>
      </c>
      <c r="AC14" s="13" t="s">
        <v>135</v>
      </c>
      <c r="AE14" s="15" t="s">
        <v>91</v>
      </c>
      <c r="AF14" s="16">
        <v>42217</v>
      </c>
      <c r="AG14" s="16">
        <v>42405</v>
      </c>
      <c r="AH14" s="15">
        <v>90</v>
      </c>
      <c r="AI14" s="10" t="s">
        <v>86</v>
      </c>
      <c r="AJ14" s="30">
        <v>1</v>
      </c>
      <c r="AK14" s="11">
        <f t="shared" si="2"/>
        <v>6.2666666666666666</v>
      </c>
      <c r="AL14" s="17">
        <f t="shared" si="3"/>
        <v>6.2666666666666666</v>
      </c>
      <c r="AM14" s="14" t="s">
        <v>146</v>
      </c>
      <c r="AO14" s="93" t="s">
        <v>122</v>
      </c>
      <c r="AP14" s="93"/>
      <c r="AQ14" s="93"/>
      <c r="AR14" s="93"/>
      <c r="AS14" s="38"/>
      <c r="AT14" s="39"/>
      <c r="AU14" s="41">
        <f>+AU11+AU13</f>
        <v>19.399999999999999</v>
      </c>
      <c r="AV14" s="41">
        <f>+AV11+AV13</f>
        <v>8.0666666666666664</v>
      </c>
      <c r="AW14" s="38"/>
    </row>
    <row r="15" spans="1:51" s="6" customFormat="1" ht="60" x14ac:dyDescent="0.25">
      <c r="A15" s="15" t="s">
        <v>139</v>
      </c>
      <c r="B15" s="16">
        <v>42826</v>
      </c>
      <c r="C15" s="16">
        <v>42961</v>
      </c>
      <c r="D15" s="15">
        <v>296</v>
      </c>
      <c r="E15" s="10" t="s">
        <v>22</v>
      </c>
      <c r="F15" s="30">
        <v>1</v>
      </c>
      <c r="G15" s="11">
        <f t="shared" si="0"/>
        <v>4.5</v>
      </c>
      <c r="H15" s="48">
        <f>+G15*F15</f>
        <v>4.5</v>
      </c>
      <c r="I15" s="13" t="s">
        <v>138</v>
      </c>
      <c r="K15" s="15" t="s">
        <v>26</v>
      </c>
      <c r="L15" s="16">
        <v>42634</v>
      </c>
      <c r="M15" s="16">
        <v>42735</v>
      </c>
      <c r="N15" s="15" t="s">
        <v>134</v>
      </c>
      <c r="O15" s="15" t="s">
        <v>36</v>
      </c>
      <c r="P15" s="30">
        <v>1</v>
      </c>
      <c r="Q15" s="17">
        <f t="shared" si="1"/>
        <v>3.3666666666666667</v>
      </c>
      <c r="R15" s="17">
        <v>0</v>
      </c>
      <c r="S15" s="13" t="s">
        <v>135</v>
      </c>
      <c r="U15" s="94" t="s">
        <v>127</v>
      </c>
      <c r="V15" s="95"/>
      <c r="W15" s="95"/>
      <c r="X15" s="95"/>
      <c r="Y15" s="96"/>
      <c r="Z15" s="32"/>
      <c r="AA15" s="43">
        <f>SUM(AA9:AA14)</f>
        <v>60.066666666666677</v>
      </c>
      <c r="AB15" s="43">
        <f>SUM(AB9:AB14)</f>
        <v>45.76166666666667</v>
      </c>
      <c r="AC15" s="44"/>
      <c r="AE15" s="15" t="s">
        <v>64</v>
      </c>
      <c r="AF15" s="16">
        <v>42087</v>
      </c>
      <c r="AG15" s="16">
        <v>42361</v>
      </c>
      <c r="AH15" s="15" t="s">
        <v>65</v>
      </c>
      <c r="AI15" s="10" t="s">
        <v>111</v>
      </c>
      <c r="AJ15" s="30">
        <v>0</v>
      </c>
      <c r="AK15" s="11">
        <f t="shared" si="2"/>
        <v>9.1333333333333329</v>
      </c>
      <c r="AL15" s="17">
        <f t="shared" si="3"/>
        <v>0</v>
      </c>
      <c r="AM15" s="14" t="s">
        <v>148</v>
      </c>
      <c r="AO15" s="18"/>
      <c r="AP15" s="19"/>
      <c r="AQ15" s="19"/>
      <c r="AR15" s="18"/>
      <c r="AS15" s="21"/>
      <c r="AT15" s="58"/>
      <c r="AU15" s="20"/>
      <c r="AV15" s="20"/>
      <c r="AW15" s="18"/>
      <c r="AX15" s="46"/>
      <c r="AY15" s="46"/>
    </row>
    <row r="16" spans="1:51" ht="45" x14ac:dyDescent="0.25">
      <c r="A16" s="90" t="s">
        <v>121</v>
      </c>
      <c r="B16" s="91"/>
      <c r="C16" s="91"/>
      <c r="D16" s="91"/>
      <c r="E16" s="92"/>
      <c r="F16" s="30"/>
      <c r="G16" s="11"/>
      <c r="H16" s="50">
        <f>SUM(H7:H15)</f>
        <v>24.233333333333331</v>
      </c>
      <c r="I16" s="28"/>
      <c r="K16" s="15" t="s">
        <v>27</v>
      </c>
      <c r="L16" s="16">
        <v>42917</v>
      </c>
      <c r="M16" s="16">
        <v>43014</v>
      </c>
      <c r="N16" s="15">
        <v>76</v>
      </c>
      <c r="O16" s="10" t="s">
        <v>36</v>
      </c>
      <c r="P16" s="30">
        <v>1</v>
      </c>
      <c r="Q16" s="17">
        <f t="shared" si="1"/>
        <v>3.2333333333333334</v>
      </c>
      <c r="R16" s="17">
        <f>+Q16*P16</f>
        <v>3.2333333333333334</v>
      </c>
      <c r="S16" s="13" t="s">
        <v>133</v>
      </c>
      <c r="U16" s="93" t="s">
        <v>122</v>
      </c>
      <c r="V16" s="93"/>
      <c r="W16" s="93"/>
      <c r="X16" s="93"/>
      <c r="Y16" s="38"/>
      <c r="Z16" s="39"/>
      <c r="AA16" s="41">
        <f>+AA15+AA8</f>
        <v>86.4</v>
      </c>
      <c r="AB16" s="41">
        <f>+AB15+AB8</f>
        <v>72.094999999999999</v>
      </c>
      <c r="AC16" s="38"/>
      <c r="AE16" s="15" t="s">
        <v>61</v>
      </c>
      <c r="AF16" s="16">
        <v>42406</v>
      </c>
      <c r="AG16" s="16">
        <v>42825</v>
      </c>
      <c r="AH16" s="15">
        <v>79</v>
      </c>
      <c r="AI16" s="10" t="s">
        <v>86</v>
      </c>
      <c r="AJ16" s="30">
        <v>1</v>
      </c>
      <c r="AK16" s="11">
        <f t="shared" si="2"/>
        <v>13.966666666666667</v>
      </c>
      <c r="AL16" s="17">
        <f t="shared" si="3"/>
        <v>13.966666666666667</v>
      </c>
      <c r="AM16" s="14" t="s">
        <v>99</v>
      </c>
      <c r="AW16" s="18"/>
      <c r="AX16" s="35"/>
      <c r="AY16" s="35"/>
    </row>
    <row r="17" spans="1:51" ht="45" x14ac:dyDescent="0.25">
      <c r="A17" s="10" t="s">
        <v>15</v>
      </c>
      <c r="B17" s="12">
        <v>42186</v>
      </c>
      <c r="C17" s="12">
        <v>42916</v>
      </c>
      <c r="D17" s="10" t="s">
        <v>16</v>
      </c>
      <c r="E17" s="15" t="s">
        <v>20</v>
      </c>
      <c r="F17" s="30">
        <v>1</v>
      </c>
      <c r="G17" s="11">
        <f>+(C17-B17)/30</f>
        <v>24.333333333333332</v>
      </c>
      <c r="H17" s="48">
        <f>+G17*F17</f>
        <v>24.333333333333332</v>
      </c>
      <c r="I17" s="28"/>
      <c r="K17" s="90" t="s">
        <v>124</v>
      </c>
      <c r="L17" s="91"/>
      <c r="M17" s="91"/>
      <c r="N17" s="91"/>
      <c r="O17" s="92"/>
      <c r="P17" s="30"/>
      <c r="Q17" s="11">
        <f>SUM(Q7:Q16)</f>
        <v>68.599999999999994</v>
      </c>
      <c r="R17" s="8">
        <f>SUM(R7:R16)</f>
        <v>53.43333333333333</v>
      </c>
      <c r="S17" s="28"/>
      <c r="U17" s="18"/>
      <c r="V17" s="19"/>
      <c r="W17" s="19"/>
      <c r="X17" s="22"/>
      <c r="Y17" s="22"/>
      <c r="Z17" s="33"/>
      <c r="AA17" s="20"/>
      <c r="AB17" s="45"/>
      <c r="AC17" s="22"/>
      <c r="AE17" s="15" t="s">
        <v>131</v>
      </c>
      <c r="AF17" s="16">
        <v>42314</v>
      </c>
      <c r="AG17" s="16">
        <v>42625</v>
      </c>
      <c r="AH17" s="15" t="s">
        <v>66</v>
      </c>
      <c r="AI17" s="10" t="s">
        <v>111</v>
      </c>
      <c r="AJ17" s="30">
        <v>0.5</v>
      </c>
      <c r="AK17" s="11">
        <f t="shared" si="2"/>
        <v>10.366666666666667</v>
      </c>
      <c r="AL17" s="17">
        <f t="shared" si="3"/>
        <v>5.1833333333333336</v>
      </c>
      <c r="AM17" s="14" t="s">
        <v>152</v>
      </c>
      <c r="AO17" s="18"/>
      <c r="AP17" s="19"/>
      <c r="AQ17" s="19"/>
      <c r="AR17" s="18"/>
      <c r="AS17" s="22"/>
      <c r="AT17" s="58"/>
      <c r="AU17" s="20"/>
      <c r="AV17" s="20"/>
      <c r="AW17" s="18"/>
      <c r="AX17" s="35"/>
      <c r="AY17" s="35"/>
    </row>
    <row r="18" spans="1:51" ht="45" x14ac:dyDescent="0.25">
      <c r="A18" s="10" t="s">
        <v>21</v>
      </c>
      <c r="B18" s="12">
        <v>41640</v>
      </c>
      <c r="C18" s="12">
        <v>42003</v>
      </c>
      <c r="D18" s="10" t="s">
        <v>16</v>
      </c>
      <c r="E18" s="15" t="s">
        <v>20</v>
      </c>
      <c r="F18" s="30">
        <v>1</v>
      </c>
      <c r="G18" s="11">
        <f>+(C18-B18)/30</f>
        <v>12.1</v>
      </c>
      <c r="H18" s="48">
        <f>+G18*F18</f>
        <v>12.1</v>
      </c>
      <c r="I18" s="13" t="s">
        <v>150</v>
      </c>
      <c r="K18" s="15" t="s">
        <v>97</v>
      </c>
      <c r="L18" s="16">
        <v>42353</v>
      </c>
      <c r="M18" s="16">
        <v>43112</v>
      </c>
      <c r="N18" s="10" t="s">
        <v>113</v>
      </c>
      <c r="O18" s="10" t="s">
        <v>114</v>
      </c>
      <c r="P18" s="30">
        <v>0.5</v>
      </c>
      <c r="Q18" s="17">
        <f>+(M18-L18)/30</f>
        <v>25.3</v>
      </c>
      <c r="R18" s="17">
        <f>+Q18*P18</f>
        <v>12.65</v>
      </c>
      <c r="S18" s="13" t="s">
        <v>143</v>
      </c>
      <c r="U18" s="18"/>
      <c r="V18" s="19"/>
      <c r="W18" s="19"/>
      <c r="X18" s="22"/>
      <c r="Y18" s="22"/>
      <c r="Z18" s="33"/>
      <c r="AA18" s="20"/>
      <c r="AB18" s="20"/>
      <c r="AC18" s="22"/>
      <c r="AE18" s="15" t="s">
        <v>112</v>
      </c>
      <c r="AF18" s="16">
        <v>42826</v>
      </c>
      <c r="AG18" s="16">
        <v>42855</v>
      </c>
      <c r="AH18" s="15">
        <v>90</v>
      </c>
      <c r="AI18" s="10" t="s">
        <v>86</v>
      </c>
      <c r="AJ18" s="30">
        <v>1</v>
      </c>
      <c r="AK18" s="11">
        <f t="shared" si="2"/>
        <v>0.96666666666666667</v>
      </c>
      <c r="AL18" s="17">
        <f t="shared" si="3"/>
        <v>0.96666666666666667</v>
      </c>
      <c r="AM18" s="14" t="s">
        <v>146</v>
      </c>
      <c r="AO18" s="18"/>
      <c r="AP18" s="19"/>
      <c r="AQ18" s="19"/>
      <c r="AR18" s="18"/>
      <c r="AS18" s="22"/>
      <c r="AT18" s="58"/>
      <c r="AU18" s="20"/>
      <c r="AV18" s="20"/>
      <c r="AW18" s="18"/>
      <c r="AX18" s="35"/>
      <c r="AY18" s="35"/>
    </row>
    <row r="19" spans="1:51" ht="45" x14ac:dyDescent="0.25">
      <c r="A19" s="59" t="s">
        <v>123</v>
      </c>
      <c r="B19" s="59"/>
      <c r="C19" s="59"/>
      <c r="D19" s="59"/>
      <c r="E19" s="59"/>
      <c r="F19" s="30"/>
      <c r="G19" s="11"/>
      <c r="H19" s="50">
        <f>+H18+H17</f>
        <v>36.43333333333333</v>
      </c>
      <c r="I19" s="28"/>
      <c r="K19" s="90" t="s">
        <v>125</v>
      </c>
      <c r="L19" s="91"/>
      <c r="M19" s="91"/>
      <c r="N19" s="91"/>
      <c r="O19" s="92"/>
      <c r="P19" s="30"/>
      <c r="Q19" s="11">
        <f>+Q18</f>
        <v>25.3</v>
      </c>
      <c r="R19" s="8">
        <f>+R18</f>
        <v>12.65</v>
      </c>
      <c r="S19" s="28"/>
      <c r="U19" s="35"/>
      <c r="V19" s="35"/>
      <c r="W19" s="35"/>
      <c r="X19" s="35"/>
      <c r="Y19" s="35"/>
      <c r="Z19" s="35"/>
      <c r="AA19" s="36"/>
      <c r="AB19" s="36"/>
      <c r="AC19" s="35"/>
      <c r="AK19" s="29">
        <f>SUM(AK7:AK18)</f>
        <v>134.70000000000002</v>
      </c>
      <c r="AL19" s="29">
        <f>SUM(AL7:AL18)</f>
        <v>62.05</v>
      </c>
      <c r="AO19" s="35"/>
      <c r="AP19" s="35"/>
      <c r="AQ19" s="35"/>
      <c r="AR19" s="35"/>
      <c r="AS19" s="35"/>
      <c r="AT19" s="35"/>
      <c r="AU19" s="36"/>
      <c r="AV19" s="60"/>
      <c r="AW19" s="35"/>
      <c r="AX19" s="35"/>
      <c r="AY19" s="35"/>
    </row>
    <row r="20" spans="1:51" ht="30" x14ac:dyDescent="0.25">
      <c r="A20" s="51" t="s">
        <v>122</v>
      </c>
      <c r="B20" s="51"/>
      <c r="C20" s="51"/>
      <c r="D20" s="51"/>
      <c r="E20" s="38"/>
      <c r="F20" s="39"/>
      <c r="G20" s="40"/>
      <c r="H20" s="49">
        <f>+H19+H16</f>
        <v>60.666666666666657</v>
      </c>
      <c r="I20" s="38"/>
      <c r="K20" s="93" t="s">
        <v>122</v>
      </c>
      <c r="L20" s="93"/>
      <c r="M20" s="93"/>
      <c r="N20" s="93"/>
      <c r="O20" s="38"/>
      <c r="P20" s="39"/>
      <c r="Q20" s="41">
        <f>+Q19+Q17</f>
        <v>93.899999999999991</v>
      </c>
      <c r="R20" s="41">
        <f>+R19+R17</f>
        <v>66.083333333333329</v>
      </c>
      <c r="S20" s="38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</row>
    <row r="21" spans="1:51" x14ac:dyDescent="0.25">
      <c r="A21" s="3"/>
      <c r="D21" s="3"/>
      <c r="E21" s="35"/>
      <c r="F21" s="35"/>
      <c r="G21" s="36"/>
      <c r="H21" s="36"/>
      <c r="I21" s="34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</row>
    <row r="22" spans="1:51" x14ac:dyDescent="0.25">
      <c r="A22" s="3"/>
      <c r="D22" s="3"/>
      <c r="E22" s="35"/>
      <c r="F22" s="35"/>
      <c r="G22" s="35"/>
      <c r="H22" s="37"/>
      <c r="I22" s="34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</row>
    <row r="23" spans="1:51" x14ac:dyDescent="0.25">
      <c r="D23" s="3"/>
      <c r="E23" s="35"/>
      <c r="F23" s="35"/>
      <c r="G23" s="35"/>
      <c r="H23" s="37"/>
      <c r="I23" s="34"/>
    </row>
    <row r="24" spans="1:51" x14ac:dyDescent="0.25">
      <c r="D24" s="3"/>
      <c r="H24" s="5"/>
      <c r="I24" s="3"/>
    </row>
    <row r="25" spans="1:51" x14ac:dyDescent="0.25">
      <c r="D25" s="3"/>
    </row>
    <row r="26" spans="1:51" x14ac:dyDescent="0.25">
      <c r="D26" s="3"/>
    </row>
  </sheetData>
  <mergeCells count="15">
    <mergeCell ref="AF5:AM5"/>
    <mergeCell ref="AP5:AW5"/>
    <mergeCell ref="U8:Y8"/>
    <mergeCell ref="A16:E16"/>
    <mergeCell ref="U16:X16"/>
    <mergeCell ref="B5:I5"/>
    <mergeCell ref="L5:S5"/>
    <mergeCell ref="V5:AC5"/>
    <mergeCell ref="K17:O17"/>
    <mergeCell ref="K19:O19"/>
    <mergeCell ref="K20:N20"/>
    <mergeCell ref="AO11:AS11"/>
    <mergeCell ref="AO13:AS13"/>
    <mergeCell ref="AO14:AR14"/>
    <mergeCell ref="U15:Y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CALIFICACION </vt:lpstr>
      <vt:lpstr>Hoja1</vt:lpstr>
      <vt:lpstr>'CALIFICACION '!Área_de_impresión</vt:lpstr>
      <vt:lpstr>'CALIFICACION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Fabiola Colorado Guillen</cp:lastModifiedBy>
  <cp:lastPrinted>2018-03-20T21:48:03Z</cp:lastPrinted>
  <dcterms:created xsi:type="dcterms:W3CDTF">2018-01-11T13:33:28Z</dcterms:created>
  <dcterms:modified xsi:type="dcterms:W3CDTF">2018-03-22T14:36:33Z</dcterms:modified>
</cp:coreProperties>
</file>